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ura.dragomir\Desktop\SPLA\ghiduri\APL-uri\APL consum propriu_07_10\trimis pe 13 oct\Ghid APL consum propriu\"/>
    </mc:Choice>
  </mc:AlternateContent>
  <bookViews>
    <workbookView xWindow="0" yWindow="0" windowWidth="24000" windowHeight="9135" activeTab="1"/>
  </bookViews>
  <sheets>
    <sheet name="instructiuni de completare" sheetId="3" r:id="rId1"/>
    <sheet name="calcul" sheetId="2" r:id="rId2"/>
  </sheets>
  <calcPr calcId="152511" calcMode="autoNoTable"/>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0" i="2" l="1"/>
  <c r="F70" i="2" s="1"/>
  <c r="G70" i="2" s="1"/>
  <c r="H70" i="2" s="1"/>
  <c r="I70" i="2" s="1"/>
  <c r="J70" i="2" s="1"/>
  <c r="K70" i="2" s="1"/>
  <c r="L70" i="2" s="1"/>
  <c r="M70" i="2" s="1"/>
  <c r="N70" i="2" s="1"/>
  <c r="O70" i="2" s="1"/>
  <c r="P70" i="2" s="1"/>
  <c r="Q70" i="2" s="1"/>
  <c r="R70" i="2" s="1"/>
  <c r="S70" i="2" s="1"/>
  <c r="T70" i="2" s="1"/>
  <c r="U70" i="2" s="1"/>
  <c r="V70" i="2" s="1"/>
  <c r="W70" i="2" s="1"/>
  <c r="X70" i="2" s="1"/>
  <c r="Y70" i="2" s="1"/>
  <c r="Z70" i="2" s="1"/>
  <c r="AA70" i="2" s="1"/>
  <c r="AB70" i="2" s="1"/>
  <c r="D70" i="2"/>
  <c r="C19" i="2" l="1"/>
  <c r="C18" i="2"/>
  <c r="C17" i="2"/>
  <c r="C63" i="2"/>
  <c r="AB58" i="2"/>
  <c r="AA58" i="2"/>
  <c r="Z58" i="2"/>
  <c r="Y58" i="2"/>
  <c r="X58" i="2"/>
  <c r="W58" i="2"/>
  <c r="V58" i="2"/>
  <c r="U58" i="2"/>
  <c r="T58" i="2"/>
  <c r="S58" i="2"/>
  <c r="R58" i="2"/>
  <c r="Q58" i="2"/>
  <c r="P58" i="2"/>
  <c r="O58" i="2"/>
  <c r="N58" i="2"/>
  <c r="M58" i="2"/>
  <c r="L58" i="2"/>
  <c r="K58" i="2"/>
  <c r="J58" i="2"/>
  <c r="I58" i="2"/>
  <c r="H58" i="2"/>
  <c r="G58" i="2"/>
  <c r="F58" i="2"/>
  <c r="E58" i="2"/>
  <c r="C65" i="2" s="1"/>
  <c r="D58" i="2"/>
  <c r="C58" i="2"/>
  <c r="AB57" i="2"/>
  <c r="AB59" i="2" s="1"/>
  <c r="AA57" i="2"/>
  <c r="AA59" i="2" s="1"/>
  <c r="Z57" i="2"/>
  <c r="Y57" i="2"/>
  <c r="X57" i="2"/>
  <c r="X59" i="2" s="1"/>
  <c r="W57" i="2"/>
  <c r="W59" i="2" s="1"/>
  <c r="V57" i="2"/>
  <c r="U57" i="2"/>
  <c r="T57" i="2"/>
  <c r="T59" i="2" s="1"/>
  <c r="S57" i="2"/>
  <c r="S59" i="2" s="1"/>
  <c r="R57" i="2"/>
  <c r="Q57" i="2"/>
  <c r="P57" i="2"/>
  <c r="P59" i="2" s="1"/>
  <c r="O57" i="2"/>
  <c r="O59" i="2" s="1"/>
  <c r="N57" i="2"/>
  <c r="M57" i="2"/>
  <c r="L57" i="2"/>
  <c r="L59" i="2" s="1"/>
  <c r="K57" i="2"/>
  <c r="K59" i="2" s="1"/>
  <c r="J57" i="2"/>
  <c r="I57" i="2"/>
  <c r="H57" i="2"/>
  <c r="H59" i="2" s="1"/>
  <c r="G57" i="2"/>
  <c r="G59" i="2" s="1"/>
  <c r="F57" i="2"/>
  <c r="E57" i="2"/>
  <c r="D57" i="2"/>
  <c r="D59" i="2" s="1"/>
  <c r="C57" i="2"/>
  <c r="C45" i="2"/>
  <c r="E59" i="2" l="1"/>
  <c r="I59" i="2"/>
  <c r="M59" i="2"/>
  <c r="Q59" i="2"/>
  <c r="U59" i="2"/>
  <c r="Y59" i="2"/>
  <c r="C64" i="2"/>
  <c r="F59" i="2"/>
  <c r="J59" i="2"/>
  <c r="N59" i="2"/>
  <c r="R59" i="2"/>
  <c r="V59" i="2"/>
  <c r="Z59" i="2"/>
  <c r="AB56" i="2" l="1"/>
  <c r="AA56" i="2"/>
  <c r="Z56" i="2"/>
  <c r="Y56" i="2"/>
  <c r="X56" i="2"/>
  <c r="W56" i="2"/>
  <c r="V56" i="2"/>
  <c r="U56" i="2"/>
  <c r="T56" i="2"/>
  <c r="S56" i="2"/>
  <c r="R56" i="2"/>
  <c r="Q56" i="2"/>
  <c r="P56" i="2"/>
  <c r="O56" i="2"/>
  <c r="N56" i="2"/>
  <c r="M56" i="2"/>
  <c r="L56" i="2"/>
  <c r="K56" i="2"/>
  <c r="J56" i="2"/>
  <c r="I56" i="2"/>
  <c r="H56" i="2"/>
  <c r="G56" i="2"/>
  <c r="F56" i="2"/>
  <c r="D56" i="2"/>
  <c r="AB55" i="2"/>
  <c r="AA55" i="2"/>
  <c r="Z55" i="2"/>
  <c r="Y55" i="2"/>
  <c r="X55" i="2"/>
  <c r="W55" i="2"/>
  <c r="V55" i="2"/>
  <c r="U55" i="2"/>
  <c r="T55" i="2"/>
  <c r="S55" i="2"/>
  <c r="R55" i="2"/>
  <c r="Q55" i="2"/>
  <c r="P55" i="2"/>
  <c r="O55" i="2"/>
  <c r="N55" i="2"/>
  <c r="M55" i="2"/>
  <c r="L55" i="2"/>
  <c r="K55" i="2"/>
  <c r="J55" i="2"/>
  <c r="I55" i="2"/>
  <c r="H55" i="2"/>
  <c r="G55" i="2"/>
  <c r="F55" i="2"/>
  <c r="E55" i="2"/>
  <c r="D55" i="2"/>
  <c r="C55" i="2"/>
  <c r="C62" i="2" s="1"/>
  <c r="C54" i="2"/>
  <c r="D53" i="2"/>
  <c r="C53" i="2"/>
  <c r="E56" i="2"/>
  <c r="C56" i="2"/>
  <c r="C44" i="2"/>
  <c r="C43" i="2"/>
  <c r="D35" i="2"/>
  <c r="E35" i="2" s="1"/>
  <c r="E34" i="2"/>
  <c r="E43" i="2" s="1"/>
  <c r="D34" i="2"/>
  <c r="D43" i="2" s="1"/>
  <c r="C59" i="2" l="1"/>
  <c r="F34" i="2"/>
  <c r="F43" i="2" s="1"/>
  <c r="C16" i="2"/>
  <c r="C15" i="2"/>
  <c r="D54" i="2"/>
  <c r="F35" i="2"/>
  <c r="E44" i="2"/>
  <c r="E54" i="2"/>
  <c r="G34" i="2"/>
  <c r="D44" i="2"/>
  <c r="E53" i="2"/>
  <c r="F53" i="2"/>
  <c r="C20" i="2" l="1"/>
  <c r="C66" i="2"/>
  <c r="C67" i="2"/>
  <c r="G53" i="2"/>
  <c r="H34" i="2"/>
  <c r="G43" i="2"/>
  <c r="F44" i="2"/>
  <c r="F54" i="2"/>
  <c r="G35" i="2"/>
  <c r="C21" i="2" l="1"/>
  <c r="C23" i="2" s="1"/>
  <c r="G54" i="2"/>
  <c r="H35" i="2"/>
  <c r="G44" i="2"/>
  <c r="I34" i="2"/>
  <c r="H43" i="2"/>
  <c r="H53" i="2"/>
  <c r="C27" i="2" l="1"/>
  <c r="C25" i="2"/>
  <c r="C26" i="2"/>
  <c r="I43" i="2"/>
  <c r="I53" i="2"/>
  <c r="J34" i="2"/>
  <c r="I35" i="2"/>
  <c r="H44" i="2"/>
  <c r="H54" i="2"/>
  <c r="J35" i="2" l="1"/>
  <c r="I44" i="2"/>
  <c r="I54" i="2"/>
  <c r="J43" i="2"/>
  <c r="J53" i="2"/>
  <c r="K34" i="2"/>
  <c r="K53" i="2" l="1"/>
  <c r="L34" i="2"/>
  <c r="K43" i="2"/>
  <c r="J44" i="2"/>
  <c r="J54" i="2"/>
  <c r="K35" i="2"/>
  <c r="K54" i="2" l="1"/>
  <c r="L35" i="2"/>
  <c r="K44" i="2"/>
  <c r="M34" i="2"/>
  <c r="L43" i="2"/>
  <c r="L53" i="2"/>
  <c r="C12" i="2"/>
  <c r="M43" i="2" l="1"/>
  <c r="M53" i="2"/>
  <c r="N34" i="2"/>
  <c r="M35" i="2"/>
  <c r="L44" i="2"/>
  <c r="L54" i="2"/>
  <c r="B7" i="2"/>
  <c r="N35" i="2" l="1"/>
  <c r="M44" i="2"/>
  <c r="M54" i="2"/>
  <c r="N43" i="2"/>
  <c r="N53" i="2"/>
  <c r="O34" i="2"/>
  <c r="O53" i="2" l="1"/>
  <c r="P34" i="2"/>
  <c r="O43" i="2"/>
  <c r="N44" i="2"/>
  <c r="N54" i="2"/>
  <c r="O35" i="2"/>
  <c r="O54" i="2" l="1"/>
  <c r="P35" i="2"/>
  <c r="O44" i="2"/>
  <c r="Q34" i="2"/>
  <c r="P43" i="2"/>
  <c r="P53" i="2"/>
  <c r="Q43" i="2" l="1"/>
  <c r="Q53" i="2"/>
  <c r="R34" i="2"/>
  <c r="Q35" i="2"/>
  <c r="P44" i="2"/>
  <c r="P54" i="2"/>
  <c r="R35" i="2" l="1"/>
  <c r="Q44" i="2"/>
  <c r="Q54" i="2"/>
  <c r="R43" i="2"/>
  <c r="R53" i="2"/>
  <c r="S34" i="2"/>
  <c r="S53" i="2" l="1"/>
  <c r="T34" i="2"/>
  <c r="S43" i="2"/>
  <c r="R44" i="2"/>
  <c r="R54" i="2"/>
  <c r="S35" i="2"/>
  <c r="S54" i="2" l="1"/>
  <c r="T35" i="2"/>
  <c r="S44" i="2"/>
  <c r="U34" i="2"/>
  <c r="T43" i="2"/>
  <c r="T53" i="2"/>
  <c r="U43" i="2" l="1"/>
  <c r="U53" i="2"/>
  <c r="V34" i="2"/>
  <c r="U35" i="2"/>
  <c r="T44" i="2"/>
  <c r="T54" i="2"/>
  <c r="V43" i="2" l="1"/>
  <c r="V53" i="2"/>
  <c r="W34" i="2"/>
  <c r="V35" i="2"/>
  <c r="U44" i="2"/>
  <c r="U54" i="2"/>
  <c r="W53" i="2" l="1"/>
  <c r="X34" i="2"/>
  <c r="W43" i="2"/>
  <c r="V44" i="2"/>
  <c r="V54" i="2"/>
  <c r="W35" i="2"/>
  <c r="W54" i="2" l="1"/>
  <c r="X35" i="2"/>
  <c r="W44" i="2"/>
  <c r="Y34" i="2"/>
  <c r="X43" i="2"/>
  <c r="X53" i="2"/>
  <c r="Y43" i="2" l="1"/>
  <c r="Y53" i="2"/>
  <c r="Z34" i="2"/>
  <c r="Y35" i="2"/>
  <c r="X44" i="2"/>
  <c r="X54" i="2"/>
  <c r="Z43" i="2" l="1"/>
  <c r="Z53" i="2"/>
  <c r="AA34" i="2"/>
  <c r="Z35" i="2"/>
  <c r="Y44" i="2"/>
  <c r="Y54" i="2"/>
  <c r="Z44" i="2" l="1"/>
  <c r="Z54" i="2"/>
  <c r="AA35" i="2"/>
  <c r="AA53" i="2"/>
  <c r="AB34" i="2"/>
  <c r="AA43" i="2"/>
  <c r="AA54" i="2" l="1"/>
  <c r="AB35" i="2"/>
  <c r="AA44" i="2"/>
  <c r="AB43" i="2"/>
  <c r="AB53" i="2"/>
  <c r="AB44" i="2" l="1"/>
  <c r="AB54" i="2"/>
</calcChain>
</file>

<file path=xl/sharedStrings.xml><?xml version="1.0" encoding="utf-8"?>
<sst xmlns="http://schemas.openxmlformats.org/spreadsheetml/2006/main" count="99" uniqueCount="55">
  <si>
    <t>durata de implementarea a investitiei</t>
  </si>
  <si>
    <t>ani</t>
  </si>
  <si>
    <t>durata de viata a investitiei</t>
  </si>
  <si>
    <t>Ipoteze</t>
  </si>
  <si>
    <t>an de proiect</t>
  </si>
  <si>
    <t>an calendaristic</t>
  </si>
  <si>
    <t>ani de proiect</t>
  </si>
  <si>
    <t>cost total al investitiei</t>
  </si>
  <si>
    <t>lei, fara TVA</t>
  </si>
  <si>
    <t>din care</t>
  </si>
  <si>
    <t>cheltuieli de natura eligibila</t>
  </si>
  <si>
    <t>cheltuieli de natura neeligibila</t>
  </si>
  <si>
    <t>cheltuieli de investitie</t>
  </si>
  <si>
    <t>cheltuieli de exploatare si intretinere</t>
  </si>
  <si>
    <r>
      <t xml:space="preserve">Flux de numerar prognozat - Situatie </t>
    </r>
    <r>
      <rPr>
        <b/>
        <u/>
        <sz val="11"/>
        <color theme="1"/>
        <rFont val="Calibri"/>
        <family val="2"/>
        <scheme val="minor"/>
      </rPr>
      <t>fara</t>
    </r>
    <r>
      <rPr>
        <b/>
        <sz val="11"/>
        <color theme="1"/>
        <rFont val="Calibri"/>
        <family val="2"/>
        <scheme val="minor"/>
      </rPr>
      <t xml:space="preserve"> proiectul de investitie</t>
    </r>
  </si>
  <si>
    <r>
      <t xml:space="preserve">Flux de numerar prognozat - Situatie </t>
    </r>
    <r>
      <rPr>
        <b/>
        <u/>
        <sz val="11"/>
        <color theme="1"/>
        <rFont val="Calibri"/>
        <family val="2"/>
        <scheme val="minor"/>
      </rPr>
      <t>cu</t>
    </r>
    <r>
      <rPr>
        <b/>
        <sz val="11"/>
        <color theme="1"/>
        <rFont val="Calibri"/>
        <family val="2"/>
        <scheme val="minor"/>
      </rPr>
      <t xml:space="preserve"> proiectul de investitie</t>
    </r>
  </si>
  <si>
    <t>Flux de numerar prognozat - Efectul proiectului de investitie</t>
  </si>
  <si>
    <t>rata de actualizare</t>
  </si>
  <si>
    <t>actualizat</t>
  </si>
  <si>
    <t>valoare actuala neta a investitiei</t>
  </si>
  <si>
    <t xml:space="preserve">fluc de numerar </t>
  </si>
  <si>
    <t>rata de rentabilitate</t>
  </si>
  <si>
    <t>cheltuieli investitie, actualizate</t>
  </si>
  <si>
    <t>cheltuieli exploatare si intretinere, actualizate</t>
  </si>
  <si>
    <t>venituri nete, actualizate</t>
  </si>
  <si>
    <t>venituri actualizate - cheltuieli exploatare si intretinere actualizate</t>
  </si>
  <si>
    <t>investitie minus venituri nete</t>
  </si>
  <si>
    <t>cheltuieli investitie actualizate - venituri nete actualizate</t>
  </si>
  <si>
    <t>Bugetul statului</t>
  </si>
  <si>
    <t>contributia Beneficiarului</t>
  </si>
  <si>
    <t>cheltuieli cu energie primara</t>
  </si>
  <si>
    <t>venituri din energie produsa si vanduta</t>
  </si>
  <si>
    <t>cheltuieli cu energie primara, actualizate</t>
  </si>
  <si>
    <t>venituri din energie produsa si vanduta, actualizate</t>
  </si>
  <si>
    <t>Fonduri UE</t>
  </si>
  <si>
    <t>rata deficitului de finantare</t>
  </si>
  <si>
    <t>cheltuieli eligibile, cu necesarul de finantare</t>
  </si>
  <si>
    <t>calcul necesarului de finantare</t>
  </si>
  <si>
    <t>Preturile energiei de luat in considerare</t>
  </si>
  <si>
    <t>lei / kWh</t>
  </si>
  <si>
    <t>electricitate (pret spot)</t>
  </si>
  <si>
    <t>gaz</t>
  </si>
  <si>
    <t>Cadrul general: solicitantul va completa cu valorile specifice toate celulele marcate în roșu și doar aceste celule.</t>
  </si>
  <si>
    <t>Solicitantul va prezenta estimările în două situații (scenarii):</t>
  </si>
  <si>
    <r>
      <t>-</t>
    </r>
    <r>
      <rPr>
        <sz val="7"/>
        <color theme="1"/>
        <rFont val="Times New Roman"/>
        <family val="1"/>
      </rPr>
      <t xml:space="preserve">         </t>
    </r>
    <r>
      <rPr>
        <sz val="11"/>
        <color theme="1"/>
        <rFont val="Calibri"/>
        <family val="2"/>
        <scheme val="minor"/>
      </rPr>
      <t>situația fără proiect (business as usual), în care nu există proiectul de investiții,</t>
    </r>
  </si>
  <si>
    <r>
      <t>-</t>
    </r>
    <r>
      <rPr>
        <sz val="7"/>
        <color theme="1"/>
        <rFont val="Times New Roman"/>
        <family val="1"/>
      </rPr>
      <t xml:space="preserve">         </t>
    </r>
    <r>
      <rPr>
        <sz val="11"/>
        <color theme="1"/>
        <rFont val="Calibri"/>
        <family val="2"/>
        <scheme val="minor"/>
      </rPr>
      <t xml:space="preserve">situația cu proiect. </t>
    </r>
  </si>
  <si>
    <t>Toate cheltuielile și veniturile vor fi exprimate în lei, fără TVA. De asemenea, analiza va fi realizată în termeni reali / prețuri constante, adică fără a lua în considerare efectul inflației.</t>
  </si>
  <si>
    <t>Cheltuielile de exploatare și întreținere vor reprezenta toate cheltuielile aferente exploatării și întreținere, inclusiv dar nu limitat la: materiale, personal, reparații, contracte cu terți, etc.</t>
  </si>
  <si>
    <t>Instructiuni de completare</t>
  </si>
  <si>
    <t>Cheltuielile de investiție, în situația cu proiect, vor reprezenta cheltuielile totale, fără TVA, indiferent de natura eligibilă sau nu a cheltuielilor. Nu se vor lua în considerare cheltuielile strict financiare (cum ar fi rambursarea unui împrumut de finanțare a investiției).</t>
  </si>
  <si>
    <t>Cheltuielile cu energie primară sunt plățile efectuate către furnizorii de electricitate respectiv gaz. Prețurile la electricitate și gaz vor fi calculate luând în considerare cele indicate la rândurile 69 și 70.</t>
  </si>
  <si>
    <t>Veniturile din energie produsă și vandută se referă la veniturile din energie electrică transmisă către rețeaua electrică, în funcție de statutul solicitantului (prosumatori / producător). Prețurile la electricitate vor fi calculate luând în considerare cele indicate la rândul 69.</t>
  </si>
  <si>
    <t>Toate estimările (cheltuieli și venituri, atât în situația fără proiect cât și în situația cu proiect) vor fi pe deplin fundamente, justificate și explicate într-un document scris de analiză financiară.</t>
  </si>
  <si>
    <t>Durata de implementare a investiție și durata de viață a investiției vor fi completate de solicitant și solicitantul va adapta anii indicați la rândul 32, astfel încât să corespundă cu perioada de implementare plus perioada de viață a investiției.</t>
  </si>
  <si>
    <t xml:space="preserve">Anexa 8.1 - Model analiză financiară - ACB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</si>
</sst>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1"/>
      <color theme="1"/>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sz val="1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0" fontId="1" fillId="0" borderId="0" xfId="0" applyFont="1"/>
    <xf numFmtId="4" fontId="1" fillId="0" borderId="0" xfId="0" applyNumberFormat="1" applyFont="1"/>
    <xf numFmtId="4" fontId="0" fillId="0" borderId="0" xfId="0" applyNumberFormat="1"/>
    <xf numFmtId="0" fontId="2" fillId="0" borderId="0" xfId="0" applyFont="1" applyFill="1"/>
    <xf numFmtId="3" fontId="1" fillId="0" borderId="0" xfId="0" applyNumberFormat="1" applyFont="1"/>
    <xf numFmtId="0" fontId="4" fillId="0" borderId="0" xfId="0" applyFont="1"/>
    <xf numFmtId="3" fontId="0" fillId="0" borderId="0" xfId="0" applyNumberFormat="1"/>
    <xf numFmtId="9" fontId="0" fillId="0" borderId="0" xfId="0" applyNumberFormat="1"/>
    <xf numFmtId="10" fontId="0" fillId="0" borderId="0" xfId="0" applyNumberFormat="1"/>
    <xf numFmtId="0" fontId="2" fillId="0" borderId="0" xfId="0" applyFont="1"/>
    <xf numFmtId="10" fontId="2" fillId="0" borderId="0" xfId="0" applyNumberFormat="1" applyFont="1"/>
    <xf numFmtId="164" fontId="0" fillId="0" borderId="0" xfId="0" applyNumberFormat="1"/>
    <xf numFmtId="0" fontId="0" fillId="0" borderId="0" xfId="0"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election activeCell="A6" sqref="A6"/>
    </sheetView>
  </sheetViews>
  <sheetFormatPr defaultRowHeight="15" x14ac:dyDescent="0.25"/>
  <cols>
    <col min="1" max="1" width="140.85546875" customWidth="1"/>
  </cols>
  <sheetData>
    <row r="1" spans="1:1" x14ac:dyDescent="0.25">
      <c r="A1" s="10" t="s">
        <v>48</v>
      </c>
    </row>
    <row r="2" spans="1:1" x14ac:dyDescent="0.25">
      <c r="A2" s="13" t="s">
        <v>42</v>
      </c>
    </row>
    <row r="3" spans="1:1" x14ac:dyDescent="0.25">
      <c r="A3" s="13" t="s">
        <v>43</v>
      </c>
    </row>
    <row r="4" spans="1:1" x14ac:dyDescent="0.25">
      <c r="A4" s="13" t="s">
        <v>44</v>
      </c>
    </row>
    <row r="5" spans="1:1" x14ac:dyDescent="0.25">
      <c r="A5" s="13" t="s">
        <v>45</v>
      </c>
    </row>
    <row r="6" spans="1:1" ht="30" x14ac:dyDescent="0.25">
      <c r="A6" s="13" t="s">
        <v>53</v>
      </c>
    </row>
    <row r="7" spans="1:1" ht="30" x14ac:dyDescent="0.25">
      <c r="A7" s="13" t="s">
        <v>46</v>
      </c>
    </row>
    <row r="8" spans="1:1" x14ac:dyDescent="0.25">
      <c r="A8" s="13"/>
    </row>
    <row r="9" spans="1:1" ht="30" x14ac:dyDescent="0.25">
      <c r="A9" s="13" t="s">
        <v>49</v>
      </c>
    </row>
    <row r="10" spans="1:1" ht="30" x14ac:dyDescent="0.25">
      <c r="A10" s="13" t="s">
        <v>47</v>
      </c>
    </row>
    <row r="11" spans="1:1" ht="30" x14ac:dyDescent="0.25">
      <c r="A11" s="13" t="s">
        <v>50</v>
      </c>
    </row>
    <row r="12" spans="1:1" ht="30" x14ac:dyDescent="0.25">
      <c r="A12" s="13" t="s">
        <v>51</v>
      </c>
    </row>
    <row r="13" spans="1:1" ht="30" x14ac:dyDescent="0.25">
      <c r="A13" s="13" t="s">
        <v>52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72"/>
  <sheetViews>
    <sheetView tabSelected="1" workbookViewId="0">
      <selection activeCell="F4" sqref="F4"/>
    </sheetView>
  </sheetViews>
  <sheetFormatPr defaultRowHeight="15" x14ac:dyDescent="0.25"/>
  <cols>
    <col min="1" max="1" width="45.85546875" customWidth="1"/>
    <col min="2" max="2" width="10.85546875" customWidth="1"/>
    <col min="3" max="3" width="20.42578125" customWidth="1"/>
    <col min="4" max="4" width="11.28515625" customWidth="1"/>
    <col min="5" max="5" width="10.42578125" bestFit="1" customWidth="1"/>
    <col min="6" max="30" width="9.7109375" bestFit="1" customWidth="1"/>
  </cols>
  <sheetData>
    <row r="2" spans="1:3" x14ac:dyDescent="0.25">
      <c r="A2" s="10" t="s">
        <v>54</v>
      </c>
    </row>
    <row r="4" spans="1:3" x14ac:dyDescent="0.25">
      <c r="A4" s="10" t="s">
        <v>3</v>
      </c>
    </row>
    <row r="5" spans="1:3" x14ac:dyDescent="0.25">
      <c r="A5" t="s">
        <v>0</v>
      </c>
      <c r="B5" s="1">
        <v>1</v>
      </c>
      <c r="C5" t="s">
        <v>1</v>
      </c>
    </row>
    <row r="6" spans="1:3" x14ac:dyDescent="0.25">
      <c r="A6" t="s">
        <v>2</v>
      </c>
      <c r="B6" s="1">
        <v>25</v>
      </c>
      <c r="C6" t="s">
        <v>1</v>
      </c>
    </row>
    <row r="7" spans="1:3" x14ac:dyDescent="0.25">
      <c r="A7" t="s">
        <v>6</v>
      </c>
      <c r="B7">
        <f>B5+B6</f>
        <v>26</v>
      </c>
      <c r="C7" t="s">
        <v>1</v>
      </c>
    </row>
    <row r="9" spans="1:3" x14ac:dyDescent="0.25">
      <c r="A9" s="10" t="s">
        <v>7</v>
      </c>
      <c r="B9" t="s">
        <v>8</v>
      </c>
      <c r="C9" s="2">
        <v>6000000</v>
      </c>
    </row>
    <row r="10" spans="1:3" x14ac:dyDescent="0.25">
      <c r="A10" t="s">
        <v>9</v>
      </c>
    </row>
    <row r="11" spans="1:3" x14ac:dyDescent="0.25">
      <c r="A11" t="s">
        <v>10</v>
      </c>
      <c r="B11" t="s">
        <v>8</v>
      </c>
      <c r="C11" s="2">
        <v>5500000</v>
      </c>
    </row>
    <row r="12" spans="1:3" x14ac:dyDescent="0.25">
      <c r="A12" t="s">
        <v>11</v>
      </c>
      <c r="B12" t="s">
        <v>8</v>
      </c>
      <c r="C12" s="3">
        <f>C9-C11</f>
        <v>500000</v>
      </c>
    </row>
    <row r="14" spans="1:3" x14ac:dyDescent="0.25">
      <c r="A14" s="10" t="s">
        <v>37</v>
      </c>
    </row>
    <row r="15" spans="1:3" x14ac:dyDescent="0.25">
      <c r="A15" t="s">
        <v>22</v>
      </c>
      <c r="B15" t="s">
        <v>8</v>
      </c>
      <c r="C15" s="7">
        <f>C62</f>
        <v>6000000</v>
      </c>
    </row>
    <row r="16" spans="1:3" x14ac:dyDescent="0.25">
      <c r="A16" t="s">
        <v>23</v>
      </c>
      <c r="B16" t="s">
        <v>8</v>
      </c>
      <c r="C16" s="7">
        <f>C63</f>
        <v>1562207.9943650886</v>
      </c>
    </row>
    <row r="17" spans="1:4" x14ac:dyDescent="0.25">
      <c r="A17" t="s">
        <v>32</v>
      </c>
      <c r="B17" t="s">
        <v>8</v>
      </c>
      <c r="C17" s="7">
        <f>C64</f>
        <v>-3905519.9859127216</v>
      </c>
    </row>
    <row r="18" spans="1:4" x14ac:dyDescent="0.25">
      <c r="A18" t="s">
        <v>33</v>
      </c>
      <c r="B18" t="s">
        <v>8</v>
      </c>
      <c r="C18" s="7">
        <f>C65</f>
        <v>0</v>
      </c>
    </row>
    <row r="19" spans="1:4" x14ac:dyDescent="0.25">
      <c r="A19" t="s">
        <v>24</v>
      </c>
      <c r="B19" t="s">
        <v>8</v>
      </c>
      <c r="C19" s="7">
        <f>C18-C16-C17</f>
        <v>2343311.991547633</v>
      </c>
      <c r="D19" t="s">
        <v>25</v>
      </c>
    </row>
    <row r="20" spans="1:4" x14ac:dyDescent="0.25">
      <c r="A20" t="s">
        <v>26</v>
      </c>
      <c r="B20" t="s">
        <v>8</v>
      </c>
      <c r="C20" s="7">
        <f>C15-C19</f>
        <v>3656688.008452367</v>
      </c>
      <c r="D20" t="s">
        <v>27</v>
      </c>
    </row>
    <row r="21" spans="1:4" x14ac:dyDescent="0.25">
      <c r="A21" t="s">
        <v>35</v>
      </c>
      <c r="C21" s="11">
        <f>IF(C20&lt;=0,0,IF(C19&gt;=0,C20/C15,1))</f>
        <v>0.60944800140872779</v>
      </c>
    </row>
    <row r="23" spans="1:4" x14ac:dyDescent="0.25">
      <c r="A23" s="10" t="s">
        <v>36</v>
      </c>
      <c r="B23" t="s">
        <v>8</v>
      </c>
      <c r="C23" s="3">
        <f>C11*C21</f>
        <v>3351964.0077480027</v>
      </c>
    </row>
    <row r="24" spans="1:4" x14ac:dyDescent="0.25">
      <c r="A24" t="s">
        <v>9</v>
      </c>
    </row>
    <row r="25" spans="1:4" x14ac:dyDescent="0.25">
      <c r="A25" t="s">
        <v>34</v>
      </c>
      <c r="B25" s="8">
        <v>0.85</v>
      </c>
      <c r="C25" s="3">
        <f>C23*B25</f>
        <v>2849169.4065858023</v>
      </c>
    </row>
    <row r="26" spans="1:4" x14ac:dyDescent="0.25">
      <c r="A26" t="s">
        <v>28</v>
      </c>
      <c r="B26" s="8">
        <v>0.13</v>
      </c>
      <c r="C26" s="3">
        <f>C23*B26</f>
        <v>435755.32100724033</v>
      </c>
    </row>
    <row r="27" spans="1:4" x14ac:dyDescent="0.25">
      <c r="A27" t="s">
        <v>29</v>
      </c>
      <c r="B27" s="8">
        <v>0.02</v>
      </c>
      <c r="C27" s="3">
        <f>C23*B27</f>
        <v>67039.280154960055</v>
      </c>
    </row>
    <row r="32" spans="1:4" x14ac:dyDescent="0.25">
      <c r="A32" s="4" t="s">
        <v>14</v>
      </c>
      <c r="B32" s="4"/>
    </row>
    <row r="34" spans="1:30" x14ac:dyDescent="0.25">
      <c r="A34" t="s">
        <v>4</v>
      </c>
      <c r="C34">
        <v>1</v>
      </c>
      <c r="D34">
        <f>C34+1</f>
        <v>2</v>
      </c>
      <c r="E34">
        <f t="shared" ref="E34:AB35" si="0">D34+1</f>
        <v>3</v>
      </c>
      <c r="F34">
        <f t="shared" si="0"/>
        <v>4</v>
      </c>
      <c r="G34">
        <f t="shared" si="0"/>
        <v>5</v>
      </c>
      <c r="H34">
        <f t="shared" si="0"/>
        <v>6</v>
      </c>
      <c r="I34">
        <f t="shared" si="0"/>
        <v>7</v>
      </c>
      <c r="J34">
        <f t="shared" si="0"/>
        <v>8</v>
      </c>
      <c r="K34">
        <f t="shared" si="0"/>
        <v>9</v>
      </c>
      <c r="L34">
        <f t="shared" si="0"/>
        <v>10</v>
      </c>
      <c r="M34">
        <f t="shared" si="0"/>
        <v>11</v>
      </c>
      <c r="N34">
        <f t="shared" si="0"/>
        <v>12</v>
      </c>
      <c r="O34">
        <f t="shared" si="0"/>
        <v>13</v>
      </c>
      <c r="P34">
        <f t="shared" si="0"/>
        <v>14</v>
      </c>
      <c r="Q34">
        <f t="shared" si="0"/>
        <v>15</v>
      </c>
      <c r="R34">
        <f t="shared" si="0"/>
        <v>16</v>
      </c>
      <c r="S34">
        <f t="shared" si="0"/>
        <v>17</v>
      </c>
      <c r="T34">
        <f t="shared" si="0"/>
        <v>18</v>
      </c>
      <c r="U34">
        <f t="shared" si="0"/>
        <v>19</v>
      </c>
      <c r="V34">
        <f t="shared" si="0"/>
        <v>20</v>
      </c>
      <c r="W34">
        <f t="shared" si="0"/>
        <v>21</v>
      </c>
      <c r="X34">
        <f t="shared" si="0"/>
        <v>22</v>
      </c>
      <c r="Y34">
        <f t="shared" si="0"/>
        <v>23</v>
      </c>
      <c r="Z34">
        <f t="shared" si="0"/>
        <v>24</v>
      </c>
      <c r="AA34">
        <f t="shared" si="0"/>
        <v>25</v>
      </c>
      <c r="AB34">
        <f t="shared" si="0"/>
        <v>26</v>
      </c>
    </row>
    <row r="35" spans="1:30" x14ac:dyDescent="0.25">
      <c r="A35" t="s">
        <v>5</v>
      </c>
      <c r="C35" s="1">
        <v>2023</v>
      </c>
      <c r="D35">
        <f>C35+1</f>
        <v>2024</v>
      </c>
      <c r="E35">
        <f t="shared" si="0"/>
        <v>2025</v>
      </c>
      <c r="F35">
        <f t="shared" si="0"/>
        <v>2026</v>
      </c>
      <c r="G35">
        <f t="shared" si="0"/>
        <v>2027</v>
      </c>
      <c r="H35">
        <f t="shared" si="0"/>
        <v>2028</v>
      </c>
      <c r="I35">
        <f t="shared" si="0"/>
        <v>2029</v>
      </c>
      <c r="J35">
        <f t="shared" si="0"/>
        <v>2030</v>
      </c>
      <c r="K35">
        <f t="shared" si="0"/>
        <v>2031</v>
      </c>
      <c r="L35">
        <f t="shared" si="0"/>
        <v>2032</v>
      </c>
      <c r="M35">
        <f t="shared" si="0"/>
        <v>2033</v>
      </c>
      <c r="N35">
        <f t="shared" si="0"/>
        <v>2034</v>
      </c>
      <c r="O35">
        <f t="shared" si="0"/>
        <v>2035</v>
      </c>
      <c r="P35">
        <f t="shared" si="0"/>
        <v>2036</v>
      </c>
      <c r="Q35">
        <f t="shared" si="0"/>
        <v>2037</v>
      </c>
      <c r="R35">
        <f t="shared" si="0"/>
        <v>2038</v>
      </c>
      <c r="S35">
        <f t="shared" si="0"/>
        <v>2039</v>
      </c>
      <c r="T35">
        <f t="shared" si="0"/>
        <v>2040</v>
      </c>
      <c r="U35">
        <f t="shared" si="0"/>
        <v>2041</v>
      </c>
      <c r="V35">
        <f t="shared" si="0"/>
        <v>2042</v>
      </c>
      <c r="W35">
        <f t="shared" si="0"/>
        <v>2043</v>
      </c>
      <c r="X35">
        <f t="shared" si="0"/>
        <v>2044</v>
      </c>
      <c r="Y35">
        <f t="shared" si="0"/>
        <v>2045</v>
      </c>
      <c r="Z35">
        <f t="shared" si="0"/>
        <v>2046</v>
      </c>
      <c r="AA35">
        <f t="shared" si="0"/>
        <v>2047</v>
      </c>
      <c r="AB35">
        <f t="shared" si="0"/>
        <v>2048</v>
      </c>
    </row>
    <row r="36" spans="1:30" x14ac:dyDescent="0.25">
      <c r="A36" t="s">
        <v>12</v>
      </c>
      <c r="B36" t="s">
        <v>8</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row>
    <row r="37" spans="1:30" x14ac:dyDescent="0.25">
      <c r="A37" t="s">
        <v>13</v>
      </c>
      <c r="B37" t="s">
        <v>8</v>
      </c>
      <c r="C37" s="5">
        <v>100000</v>
      </c>
      <c r="D37" s="5">
        <v>100000</v>
      </c>
      <c r="E37" s="5">
        <v>100000</v>
      </c>
      <c r="F37" s="5">
        <v>100000</v>
      </c>
      <c r="G37" s="5">
        <v>100000</v>
      </c>
      <c r="H37" s="5">
        <v>100000</v>
      </c>
      <c r="I37" s="5">
        <v>100000</v>
      </c>
      <c r="J37" s="5">
        <v>100000</v>
      </c>
      <c r="K37" s="5">
        <v>100000</v>
      </c>
      <c r="L37" s="5">
        <v>100000</v>
      </c>
      <c r="M37" s="5">
        <v>100000</v>
      </c>
      <c r="N37" s="5">
        <v>100000</v>
      </c>
      <c r="O37" s="5">
        <v>100000</v>
      </c>
      <c r="P37" s="5">
        <v>100000</v>
      </c>
      <c r="Q37" s="5">
        <v>100000</v>
      </c>
      <c r="R37" s="5">
        <v>100000</v>
      </c>
      <c r="S37" s="5">
        <v>100000</v>
      </c>
      <c r="T37" s="5">
        <v>100000</v>
      </c>
      <c r="U37" s="5">
        <v>100000</v>
      </c>
      <c r="V37" s="5">
        <v>100000</v>
      </c>
      <c r="W37" s="5">
        <v>100000</v>
      </c>
      <c r="X37" s="5">
        <v>100000</v>
      </c>
      <c r="Y37" s="5">
        <v>100000</v>
      </c>
      <c r="Z37" s="5">
        <v>100000</v>
      </c>
      <c r="AA37" s="5">
        <v>100000</v>
      </c>
      <c r="AB37" s="5">
        <v>100000</v>
      </c>
      <c r="AC37" s="5"/>
      <c r="AD37" s="5"/>
    </row>
    <row r="38" spans="1:30" x14ac:dyDescent="0.25">
      <c r="A38" t="s">
        <v>30</v>
      </c>
      <c r="B38" t="s">
        <v>8</v>
      </c>
      <c r="C38" s="5">
        <v>1200000</v>
      </c>
      <c r="D38" s="5">
        <v>1200000</v>
      </c>
      <c r="E38" s="5">
        <v>1200000</v>
      </c>
      <c r="F38" s="5">
        <v>1200000</v>
      </c>
      <c r="G38" s="5">
        <v>1200000</v>
      </c>
      <c r="H38" s="5">
        <v>1200000</v>
      </c>
      <c r="I38" s="5">
        <v>1200000</v>
      </c>
      <c r="J38" s="5">
        <v>1200000</v>
      </c>
      <c r="K38" s="5">
        <v>1200000</v>
      </c>
      <c r="L38" s="5">
        <v>1200000</v>
      </c>
      <c r="M38" s="5">
        <v>1200000</v>
      </c>
      <c r="N38" s="5">
        <v>1200000</v>
      </c>
      <c r="O38" s="5">
        <v>1200000</v>
      </c>
      <c r="P38" s="5">
        <v>1200000</v>
      </c>
      <c r="Q38" s="5">
        <v>1200000</v>
      </c>
      <c r="R38" s="5">
        <v>1200000</v>
      </c>
      <c r="S38" s="5">
        <v>1200000</v>
      </c>
      <c r="T38" s="5">
        <v>1200000</v>
      </c>
      <c r="U38" s="5">
        <v>1200000</v>
      </c>
      <c r="V38" s="5">
        <v>1200000</v>
      </c>
      <c r="W38" s="5">
        <v>1200000</v>
      </c>
      <c r="X38" s="5">
        <v>1200000</v>
      </c>
      <c r="Y38" s="5">
        <v>1200000</v>
      </c>
      <c r="Z38" s="5">
        <v>1200000</v>
      </c>
      <c r="AA38" s="5">
        <v>1200000</v>
      </c>
      <c r="AB38" s="5">
        <v>1200000</v>
      </c>
      <c r="AC38" s="5"/>
      <c r="AD38" s="5"/>
    </row>
    <row r="41" spans="1:30" x14ac:dyDescent="0.25">
      <c r="A41" s="4" t="s">
        <v>15</v>
      </c>
      <c r="B41" s="4"/>
    </row>
    <row r="43" spans="1:30" x14ac:dyDescent="0.25">
      <c r="A43" t="s">
        <v>4</v>
      </c>
      <c r="C43">
        <f>C34</f>
        <v>1</v>
      </c>
      <c r="D43">
        <f t="shared" ref="D43:AB44" si="1">D34</f>
        <v>2</v>
      </c>
      <c r="E43">
        <f t="shared" si="1"/>
        <v>3</v>
      </c>
      <c r="F43">
        <f t="shared" si="1"/>
        <v>4</v>
      </c>
      <c r="G43">
        <f t="shared" si="1"/>
        <v>5</v>
      </c>
      <c r="H43">
        <f t="shared" si="1"/>
        <v>6</v>
      </c>
      <c r="I43">
        <f t="shared" si="1"/>
        <v>7</v>
      </c>
      <c r="J43">
        <f t="shared" si="1"/>
        <v>8</v>
      </c>
      <c r="K43">
        <f t="shared" si="1"/>
        <v>9</v>
      </c>
      <c r="L43">
        <f t="shared" si="1"/>
        <v>10</v>
      </c>
      <c r="M43">
        <f t="shared" si="1"/>
        <v>11</v>
      </c>
      <c r="N43">
        <f t="shared" si="1"/>
        <v>12</v>
      </c>
      <c r="O43">
        <f t="shared" si="1"/>
        <v>13</v>
      </c>
      <c r="P43">
        <f t="shared" si="1"/>
        <v>14</v>
      </c>
      <c r="Q43">
        <f t="shared" si="1"/>
        <v>15</v>
      </c>
      <c r="R43">
        <f t="shared" si="1"/>
        <v>16</v>
      </c>
      <c r="S43">
        <f t="shared" si="1"/>
        <v>17</v>
      </c>
      <c r="T43">
        <f t="shared" si="1"/>
        <v>18</v>
      </c>
      <c r="U43">
        <f t="shared" si="1"/>
        <v>19</v>
      </c>
      <c r="V43">
        <f t="shared" si="1"/>
        <v>20</v>
      </c>
      <c r="W43">
        <f t="shared" si="1"/>
        <v>21</v>
      </c>
      <c r="X43">
        <f t="shared" si="1"/>
        <v>22</v>
      </c>
      <c r="Y43">
        <f t="shared" si="1"/>
        <v>23</v>
      </c>
      <c r="Z43">
        <f t="shared" si="1"/>
        <v>24</v>
      </c>
      <c r="AA43">
        <f t="shared" si="1"/>
        <v>25</v>
      </c>
      <c r="AB43">
        <f t="shared" si="1"/>
        <v>26</v>
      </c>
    </row>
    <row r="44" spans="1:30" x14ac:dyDescent="0.25">
      <c r="A44" t="s">
        <v>5</v>
      </c>
      <c r="C44" s="6">
        <f>C35</f>
        <v>2023</v>
      </c>
      <c r="D44" s="6">
        <f t="shared" si="1"/>
        <v>2024</v>
      </c>
      <c r="E44" s="6">
        <f t="shared" si="1"/>
        <v>2025</v>
      </c>
      <c r="F44" s="6">
        <f t="shared" si="1"/>
        <v>2026</v>
      </c>
      <c r="G44" s="6">
        <f t="shared" si="1"/>
        <v>2027</v>
      </c>
      <c r="H44" s="6">
        <f t="shared" si="1"/>
        <v>2028</v>
      </c>
      <c r="I44" s="6">
        <f t="shared" si="1"/>
        <v>2029</v>
      </c>
      <c r="J44" s="6">
        <f t="shared" si="1"/>
        <v>2030</v>
      </c>
      <c r="K44" s="6">
        <f t="shared" si="1"/>
        <v>2031</v>
      </c>
      <c r="L44" s="6">
        <f t="shared" si="1"/>
        <v>2032</v>
      </c>
      <c r="M44" s="6">
        <f t="shared" si="1"/>
        <v>2033</v>
      </c>
      <c r="N44" s="6">
        <f t="shared" si="1"/>
        <v>2034</v>
      </c>
      <c r="O44" s="6">
        <f t="shared" si="1"/>
        <v>2035</v>
      </c>
      <c r="P44" s="6">
        <f t="shared" si="1"/>
        <v>2036</v>
      </c>
      <c r="Q44" s="6">
        <f t="shared" si="1"/>
        <v>2037</v>
      </c>
      <c r="R44" s="6">
        <f t="shared" si="1"/>
        <v>2038</v>
      </c>
      <c r="S44" s="6">
        <f t="shared" si="1"/>
        <v>2039</v>
      </c>
      <c r="T44" s="6">
        <f t="shared" si="1"/>
        <v>2040</v>
      </c>
      <c r="U44" s="6">
        <f t="shared" si="1"/>
        <v>2041</v>
      </c>
      <c r="V44" s="6">
        <f t="shared" si="1"/>
        <v>2042</v>
      </c>
      <c r="W44" s="6">
        <f t="shared" si="1"/>
        <v>2043</v>
      </c>
      <c r="X44" s="6">
        <f t="shared" si="1"/>
        <v>2044</v>
      </c>
      <c r="Y44" s="6">
        <f t="shared" si="1"/>
        <v>2045</v>
      </c>
      <c r="Z44" s="6">
        <f t="shared" si="1"/>
        <v>2046</v>
      </c>
      <c r="AA44" s="6">
        <f t="shared" si="1"/>
        <v>2047</v>
      </c>
      <c r="AB44" s="6">
        <f t="shared" si="1"/>
        <v>2048</v>
      </c>
      <c r="AC44" s="6"/>
      <c r="AD44" s="6"/>
    </row>
    <row r="45" spans="1:30" x14ac:dyDescent="0.25">
      <c r="A45" t="s">
        <v>12</v>
      </c>
      <c r="B45" t="s">
        <v>8</v>
      </c>
      <c r="C45" s="5">
        <f>C9</f>
        <v>6000000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row>
    <row r="46" spans="1:30" x14ac:dyDescent="0.25">
      <c r="A46" t="s">
        <v>13</v>
      </c>
      <c r="B46" t="s">
        <v>8</v>
      </c>
      <c r="C46" s="5">
        <v>100000</v>
      </c>
      <c r="D46" s="5">
        <v>200000</v>
      </c>
      <c r="E46" s="5">
        <v>200000</v>
      </c>
      <c r="F46" s="5">
        <v>200000</v>
      </c>
      <c r="G46" s="5">
        <v>200000</v>
      </c>
      <c r="H46" s="5">
        <v>200000</v>
      </c>
      <c r="I46" s="5">
        <v>200000</v>
      </c>
      <c r="J46" s="5">
        <v>200000</v>
      </c>
      <c r="K46" s="5">
        <v>200000</v>
      </c>
      <c r="L46" s="5">
        <v>200000</v>
      </c>
      <c r="M46" s="5">
        <v>200000</v>
      </c>
      <c r="N46" s="5">
        <v>200000</v>
      </c>
      <c r="O46" s="5">
        <v>200000</v>
      </c>
      <c r="P46" s="5">
        <v>200000</v>
      </c>
      <c r="Q46" s="5">
        <v>200000</v>
      </c>
      <c r="R46" s="5">
        <v>200000</v>
      </c>
      <c r="S46" s="5">
        <v>200000</v>
      </c>
      <c r="T46" s="5">
        <v>200000</v>
      </c>
      <c r="U46" s="5">
        <v>200000</v>
      </c>
      <c r="V46" s="5">
        <v>200000</v>
      </c>
      <c r="W46" s="5">
        <v>200000</v>
      </c>
      <c r="X46" s="5">
        <v>200000</v>
      </c>
      <c r="Y46" s="5">
        <v>200000</v>
      </c>
      <c r="Z46" s="5">
        <v>200000</v>
      </c>
      <c r="AA46" s="5">
        <v>200000</v>
      </c>
      <c r="AB46" s="5">
        <v>200000</v>
      </c>
      <c r="AC46" s="5"/>
      <c r="AD46" s="5"/>
    </row>
    <row r="47" spans="1:30" x14ac:dyDescent="0.25">
      <c r="A47" t="s">
        <v>30</v>
      </c>
      <c r="B47" t="s">
        <v>8</v>
      </c>
      <c r="C47" s="5">
        <v>1200000</v>
      </c>
      <c r="D47" s="5">
        <v>950000</v>
      </c>
      <c r="E47" s="5">
        <v>950000</v>
      </c>
      <c r="F47" s="5">
        <v>950000</v>
      </c>
      <c r="G47" s="5">
        <v>950000</v>
      </c>
      <c r="H47" s="5">
        <v>950000</v>
      </c>
      <c r="I47" s="5">
        <v>950000</v>
      </c>
      <c r="J47" s="5">
        <v>950000</v>
      </c>
      <c r="K47" s="5">
        <v>950000</v>
      </c>
      <c r="L47" s="5">
        <v>950000</v>
      </c>
      <c r="M47" s="5">
        <v>950000</v>
      </c>
      <c r="N47" s="5">
        <v>950000</v>
      </c>
      <c r="O47" s="5">
        <v>950000</v>
      </c>
      <c r="P47" s="5">
        <v>950000</v>
      </c>
      <c r="Q47" s="5">
        <v>950000</v>
      </c>
      <c r="R47" s="5">
        <v>950000</v>
      </c>
      <c r="S47" s="5">
        <v>950000</v>
      </c>
      <c r="T47" s="5">
        <v>950000</v>
      </c>
      <c r="U47" s="5">
        <v>950000</v>
      </c>
      <c r="V47" s="5">
        <v>950000</v>
      </c>
      <c r="W47" s="5">
        <v>950000</v>
      </c>
      <c r="X47" s="5">
        <v>950000</v>
      </c>
      <c r="Y47" s="5">
        <v>950000</v>
      </c>
      <c r="Z47" s="5">
        <v>950000</v>
      </c>
      <c r="AA47" s="5">
        <v>950000</v>
      </c>
      <c r="AB47" s="5">
        <v>950000</v>
      </c>
      <c r="AC47" s="5"/>
      <c r="AD47" s="5"/>
    </row>
    <row r="48" spans="1:30" x14ac:dyDescent="0.25">
      <c r="A48" t="s">
        <v>31</v>
      </c>
      <c r="B48" t="s">
        <v>8</v>
      </c>
      <c r="C48" s="5">
        <v>0</v>
      </c>
      <c r="D48" s="5">
        <v>0</v>
      </c>
      <c r="E48" s="5">
        <v>0</v>
      </c>
      <c r="F48" s="5">
        <v>0</v>
      </c>
      <c r="G48" s="5">
        <v>0</v>
      </c>
      <c r="H48" s="5">
        <v>0</v>
      </c>
      <c r="I48" s="5">
        <v>0</v>
      </c>
      <c r="J48" s="5">
        <v>0</v>
      </c>
      <c r="K48" s="5">
        <v>0</v>
      </c>
      <c r="L48" s="5">
        <v>0</v>
      </c>
      <c r="M48" s="5">
        <v>0</v>
      </c>
      <c r="N48" s="5">
        <v>0</v>
      </c>
      <c r="O48" s="5">
        <v>0</v>
      </c>
      <c r="P48" s="5">
        <v>0</v>
      </c>
      <c r="Q48" s="5">
        <v>0</v>
      </c>
      <c r="R48" s="5">
        <v>0</v>
      </c>
      <c r="S48" s="5">
        <v>0</v>
      </c>
      <c r="T48" s="5">
        <v>0</v>
      </c>
      <c r="U48" s="5">
        <v>0</v>
      </c>
      <c r="V48" s="5">
        <v>0</v>
      </c>
      <c r="W48" s="5">
        <v>0</v>
      </c>
      <c r="X48" s="5">
        <v>0</v>
      </c>
      <c r="Y48" s="5">
        <v>0</v>
      </c>
      <c r="Z48" s="5">
        <v>0</v>
      </c>
      <c r="AA48" s="5">
        <v>0</v>
      </c>
      <c r="AB48" s="5">
        <v>0</v>
      </c>
      <c r="AC48" s="5"/>
      <c r="AD48" s="5"/>
    </row>
    <row r="51" spans="1:30" x14ac:dyDescent="0.25">
      <c r="A51" s="4" t="s">
        <v>16</v>
      </c>
    </row>
    <row r="53" spans="1:30" x14ac:dyDescent="0.25">
      <c r="A53" t="s">
        <v>4</v>
      </c>
      <c r="C53">
        <f t="shared" ref="C53:AB53" si="2">C34</f>
        <v>1</v>
      </c>
      <c r="D53">
        <f t="shared" si="2"/>
        <v>2</v>
      </c>
      <c r="E53">
        <f t="shared" si="2"/>
        <v>3</v>
      </c>
      <c r="F53">
        <f t="shared" si="2"/>
        <v>4</v>
      </c>
      <c r="G53">
        <f t="shared" si="2"/>
        <v>5</v>
      </c>
      <c r="H53">
        <f t="shared" si="2"/>
        <v>6</v>
      </c>
      <c r="I53">
        <f t="shared" si="2"/>
        <v>7</v>
      </c>
      <c r="J53">
        <f t="shared" si="2"/>
        <v>8</v>
      </c>
      <c r="K53">
        <f t="shared" si="2"/>
        <v>9</v>
      </c>
      <c r="L53">
        <f t="shared" si="2"/>
        <v>10</v>
      </c>
      <c r="M53">
        <f t="shared" si="2"/>
        <v>11</v>
      </c>
      <c r="N53">
        <f t="shared" si="2"/>
        <v>12</v>
      </c>
      <c r="O53">
        <f t="shared" si="2"/>
        <v>13</v>
      </c>
      <c r="P53">
        <f t="shared" si="2"/>
        <v>14</v>
      </c>
      <c r="Q53">
        <f t="shared" si="2"/>
        <v>15</v>
      </c>
      <c r="R53">
        <f t="shared" si="2"/>
        <v>16</v>
      </c>
      <c r="S53">
        <f t="shared" si="2"/>
        <v>17</v>
      </c>
      <c r="T53">
        <f t="shared" si="2"/>
        <v>18</v>
      </c>
      <c r="U53">
        <f t="shared" si="2"/>
        <v>19</v>
      </c>
      <c r="V53">
        <f t="shared" si="2"/>
        <v>20</v>
      </c>
      <c r="W53">
        <f t="shared" si="2"/>
        <v>21</v>
      </c>
      <c r="X53">
        <f t="shared" si="2"/>
        <v>22</v>
      </c>
      <c r="Y53">
        <f t="shared" si="2"/>
        <v>23</v>
      </c>
      <c r="Z53">
        <f t="shared" si="2"/>
        <v>24</v>
      </c>
      <c r="AA53">
        <f t="shared" si="2"/>
        <v>25</v>
      </c>
      <c r="AB53">
        <f t="shared" si="2"/>
        <v>26</v>
      </c>
    </row>
    <row r="54" spans="1:30" x14ac:dyDescent="0.25">
      <c r="A54" t="s">
        <v>5</v>
      </c>
      <c r="C54">
        <f t="shared" ref="C54:AB54" si="3">C35</f>
        <v>2023</v>
      </c>
      <c r="D54">
        <f t="shared" si="3"/>
        <v>2024</v>
      </c>
      <c r="E54">
        <f t="shared" si="3"/>
        <v>2025</v>
      </c>
      <c r="F54">
        <f t="shared" si="3"/>
        <v>2026</v>
      </c>
      <c r="G54">
        <f t="shared" si="3"/>
        <v>2027</v>
      </c>
      <c r="H54">
        <f t="shared" si="3"/>
        <v>2028</v>
      </c>
      <c r="I54">
        <f t="shared" si="3"/>
        <v>2029</v>
      </c>
      <c r="J54">
        <f t="shared" si="3"/>
        <v>2030</v>
      </c>
      <c r="K54">
        <f t="shared" si="3"/>
        <v>2031</v>
      </c>
      <c r="L54">
        <f t="shared" si="3"/>
        <v>2032</v>
      </c>
      <c r="M54">
        <f t="shared" si="3"/>
        <v>2033</v>
      </c>
      <c r="N54">
        <f t="shared" si="3"/>
        <v>2034</v>
      </c>
      <c r="O54">
        <f t="shared" si="3"/>
        <v>2035</v>
      </c>
      <c r="P54">
        <f t="shared" si="3"/>
        <v>2036</v>
      </c>
      <c r="Q54">
        <f t="shared" si="3"/>
        <v>2037</v>
      </c>
      <c r="R54">
        <f t="shared" si="3"/>
        <v>2038</v>
      </c>
      <c r="S54">
        <f t="shared" si="3"/>
        <v>2039</v>
      </c>
      <c r="T54">
        <f t="shared" si="3"/>
        <v>2040</v>
      </c>
      <c r="U54">
        <f t="shared" si="3"/>
        <v>2041</v>
      </c>
      <c r="V54">
        <f t="shared" si="3"/>
        <v>2042</v>
      </c>
      <c r="W54">
        <f t="shared" si="3"/>
        <v>2043</v>
      </c>
      <c r="X54">
        <f t="shared" si="3"/>
        <v>2044</v>
      </c>
      <c r="Y54">
        <f t="shared" si="3"/>
        <v>2045</v>
      </c>
      <c r="Z54">
        <f t="shared" si="3"/>
        <v>2046</v>
      </c>
      <c r="AA54">
        <f t="shared" si="3"/>
        <v>2047</v>
      </c>
      <c r="AB54">
        <f t="shared" si="3"/>
        <v>2048</v>
      </c>
    </row>
    <row r="55" spans="1:30" x14ac:dyDescent="0.25">
      <c r="A55" t="s">
        <v>12</v>
      </c>
      <c r="B55" t="s">
        <v>8</v>
      </c>
      <c r="C55" s="7">
        <f t="shared" ref="C55:AB55" si="4">C45-C36</f>
        <v>6000000</v>
      </c>
      <c r="D55" s="7">
        <f t="shared" si="4"/>
        <v>0</v>
      </c>
      <c r="E55" s="7">
        <f t="shared" si="4"/>
        <v>0</v>
      </c>
      <c r="F55" s="7">
        <f t="shared" si="4"/>
        <v>0</v>
      </c>
      <c r="G55" s="7">
        <f t="shared" si="4"/>
        <v>0</v>
      </c>
      <c r="H55" s="7">
        <f t="shared" si="4"/>
        <v>0</v>
      </c>
      <c r="I55" s="7">
        <f t="shared" si="4"/>
        <v>0</v>
      </c>
      <c r="J55" s="7">
        <f t="shared" si="4"/>
        <v>0</v>
      </c>
      <c r="K55" s="7">
        <f t="shared" si="4"/>
        <v>0</v>
      </c>
      <c r="L55" s="7">
        <f t="shared" si="4"/>
        <v>0</v>
      </c>
      <c r="M55" s="7">
        <f t="shared" si="4"/>
        <v>0</v>
      </c>
      <c r="N55" s="7">
        <f t="shared" si="4"/>
        <v>0</v>
      </c>
      <c r="O55" s="7">
        <f t="shared" si="4"/>
        <v>0</v>
      </c>
      <c r="P55" s="7">
        <f t="shared" si="4"/>
        <v>0</v>
      </c>
      <c r="Q55" s="7">
        <f t="shared" si="4"/>
        <v>0</v>
      </c>
      <c r="R55" s="7">
        <f t="shared" si="4"/>
        <v>0</v>
      </c>
      <c r="S55" s="7">
        <f t="shared" si="4"/>
        <v>0</v>
      </c>
      <c r="T55" s="7">
        <f t="shared" si="4"/>
        <v>0</v>
      </c>
      <c r="U55" s="7">
        <f t="shared" si="4"/>
        <v>0</v>
      </c>
      <c r="V55" s="7">
        <f t="shared" si="4"/>
        <v>0</v>
      </c>
      <c r="W55" s="7">
        <f t="shared" si="4"/>
        <v>0</v>
      </c>
      <c r="X55" s="7">
        <f t="shared" si="4"/>
        <v>0</v>
      </c>
      <c r="Y55" s="7">
        <f t="shared" si="4"/>
        <v>0</v>
      </c>
      <c r="Z55" s="7">
        <f t="shared" si="4"/>
        <v>0</v>
      </c>
      <c r="AA55" s="7">
        <f t="shared" si="4"/>
        <v>0</v>
      </c>
      <c r="AB55" s="7">
        <f t="shared" si="4"/>
        <v>0</v>
      </c>
      <c r="AC55" s="7"/>
      <c r="AD55" s="7"/>
    </row>
    <row r="56" spans="1:30" x14ac:dyDescent="0.25">
      <c r="A56" t="s">
        <v>13</v>
      </c>
      <c r="B56" t="s">
        <v>8</v>
      </c>
      <c r="C56" s="7">
        <f t="shared" ref="C56:AB56" si="5">C46-C37</f>
        <v>0</v>
      </c>
      <c r="D56" s="7">
        <f t="shared" si="5"/>
        <v>100000</v>
      </c>
      <c r="E56" s="7">
        <f t="shared" si="5"/>
        <v>100000</v>
      </c>
      <c r="F56" s="7">
        <f t="shared" si="5"/>
        <v>100000</v>
      </c>
      <c r="G56" s="7">
        <f t="shared" si="5"/>
        <v>100000</v>
      </c>
      <c r="H56" s="7">
        <f t="shared" si="5"/>
        <v>100000</v>
      </c>
      <c r="I56" s="7">
        <f t="shared" si="5"/>
        <v>100000</v>
      </c>
      <c r="J56" s="7">
        <f t="shared" si="5"/>
        <v>100000</v>
      </c>
      <c r="K56" s="7">
        <f t="shared" si="5"/>
        <v>100000</v>
      </c>
      <c r="L56" s="7">
        <f t="shared" si="5"/>
        <v>100000</v>
      </c>
      <c r="M56" s="7">
        <f t="shared" si="5"/>
        <v>100000</v>
      </c>
      <c r="N56" s="7">
        <f t="shared" si="5"/>
        <v>100000</v>
      </c>
      <c r="O56" s="7">
        <f t="shared" si="5"/>
        <v>100000</v>
      </c>
      <c r="P56" s="7">
        <f t="shared" si="5"/>
        <v>100000</v>
      </c>
      <c r="Q56" s="7">
        <f t="shared" si="5"/>
        <v>100000</v>
      </c>
      <c r="R56" s="7">
        <f t="shared" si="5"/>
        <v>100000</v>
      </c>
      <c r="S56" s="7">
        <f t="shared" si="5"/>
        <v>100000</v>
      </c>
      <c r="T56" s="7">
        <f t="shared" si="5"/>
        <v>100000</v>
      </c>
      <c r="U56" s="7">
        <f t="shared" si="5"/>
        <v>100000</v>
      </c>
      <c r="V56" s="7">
        <f t="shared" si="5"/>
        <v>100000</v>
      </c>
      <c r="W56" s="7">
        <f t="shared" si="5"/>
        <v>100000</v>
      </c>
      <c r="X56" s="7">
        <f t="shared" si="5"/>
        <v>100000</v>
      </c>
      <c r="Y56" s="7">
        <f t="shared" si="5"/>
        <v>100000</v>
      </c>
      <c r="Z56" s="7">
        <f t="shared" si="5"/>
        <v>100000</v>
      </c>
      <c r="AA56" s="7">
        <f t="shared" si="5"/>
        <v>100000</v>
      </c>
      <c r="AB56" s="7">
        <f t="shared" si="5"/>
        <v>100000</v>
      </c>
      <c r="AC56" s="7"/>
      <c r="AD56" s="7"/>
    </row>
    <row r="57" spans="1:30" x14ac:dyDescent="0.25">
      <c r="A57" t="s">
        <v>30</v>
      </c>
      <c r="B57" t="s">
        <v>8</v>
      </c>
      <c r="C57" s="7">
        <f>C47-C38</f>
        <v>0</v>
      </c>
      <c r="D57" s="7">
        <f t="shared" ref="D57:AB57" si="6">D47-D38</f>
        <v>-250000</v>
      </c>
      <c r="E57" s="7">
        <f t="shared" si="6"/>
        <v>-250000</v>
      </c>
      <c r="F57" s="7">
        <f t="shared" si="6"/>
        <v>-250000</v>
      </c>
      <c r="G57" s="7">
        <f t="shared" si="6"/>
        <v>-250000</v>
      </c>
      <c r="H57" s="7">
        <f t="shared" si="6"/>
        <v>-250000</v>
      </c>
      <c r="I57" s="7">
        <f t="shared" si="6"/>
        <v>-250000</v>
      </c>
      <c r="J57" s="7">
        <f t="shared" si="6"/>
        <v>-250000</v>
      </c>
      <c r="K57" s="7">
        <f t="shared" si="6"/>
        <v>-250000</v>
      </c>
      <c r="L57" s="7">
        <f t="shared" si="6"/>
        <v>-250000</v>
      </c>
      <c r="M57" s="7">
        <f t="shared" si="6"/>
        <v>-250000</v>
      </c>
      <c r="N57" s="7">
        <f t="shared" si="6"/>
        <v>-250000</v>
      </c>
      <c r="O57" s="7">
        <f t="shared" si="6"/>
        <v>-250000</v>
      </c>
      <c r="P57" s="7">
        <f t="shared" si="6"/>
        <v>-250000</v>
      </c>
      <c r="Q57" s="7">
        <f t="shared" si="6"/>
        <v>-250000</v>
      </c>
      <c r="R57" s="7">
        <f t="shared" si="6"/>
        <v>-250000</v>
      </c>
      <c r="S57" s="7">
        <f t="shared" si="6"/>
        <v>-250000</v>
      </c>
      <c r="T57" s="7">
        <f t="shared" si="6"/>
        <v>-250000</v>
      </c>
      <c r="U57" s="7">
        <f t="shared" si="6"/>
        <v>-250000</v>
      </c>
      <c r="V57" s="7">
        <f t="shared" si="6"/>
        <v>-250000</v>
      </c>
      <c r="W57" s="7">
        <f t="shared" si="6"/>
        <v>-250000</v>
      </c>
      <c r="X57" s="7">
        <f t="shared" si="6"/>
        <v>-250000</v>
      </c>
      <c r="Y57" s="7">
        <f t="shared" si="6"/>
        <v>-250000</v>
      </c>
      <c r="Z57" s="7">
        <f t="shared" si="6"/>
        <v>-250000</v>
      </c>
      <c r="AA57" s="7">
        <f t="shared" si="6"/>
        <v>-250000</v>
      </c>
      <c r="AB57" s="7">
        <f t="shared" si="6"/>
        <v>-250000</v>
      </c>
      <c r="AC57" s="7"/>
      <c r="AD57" s="7"/>
    </row>
    <row r="58" spans="1:30" x14ac:dyDescent="0.25">
      <c r="A58" t="s">
        <v>31</v>
      </c>
      <c r="B58" t="s">
        <v>8</v>
      </c>
      <c r="C58" s="7">
        <f>C48</f>
        <v>0</v>
      </c>
      <c r="D58" s="7">
        <f t="shared" ref="D58:AB58" si="7">D48</f>
        <v>0</v>
      </c>
      <c r="E58" s="7">
        <f t="shared" si="7"/>
        <v>0</v>
      </c>
      <c r="F58" s="7">
        <f t="shared" si="7"/>
        <v>0</v>
      </c>
      <c r="G58" s="7">
        <f t="shared" si="7"/>
        <v>0</v>
      </c>
      <c r="H58" s="7">
        <f t="shared" si="7"/>
        <v>0</v>
      </c>
      <c r="I58" s="7">
        <f t="shared" si="7"/>
        <v>0</v>
      </c>
      <c r="J58" s="7">
        <f t="shared" si="7"/>
        <v>0</v>
      </c>
      <c r="K58" s="7">
        <f t="shared" si="7"/>
        <v>0</v>
      </c>
      <c r="L58" s="7">
        <f t="shared" si="7"/>
        <v>0</v>
      </c>
      <c r="M58" s="7">
        <f t="shared" si="7"/>
        <v>0</v>
      </c>
      <c r="N58" s="7">
        <f t="shared" si="7"/>
        <v>0</v>
      </c>
      <c r="O58" s="7">
        <f t="shared" si="7"/>
        <v>0</v>
      </c>
      <c r="P58" s="7">
        <f t="shared" si="7"/>
        <v>0</v>
      </c>
      <c r="Q58" s="7">
        <f t="shared" si="7"/>
        <v>0</v>
      </c>
      <c r="R58" s="7">
        <f t="shared" si="7"/>
        <v>0</v>
      </c>
      <c r="S58" s="7">
        <f t="shared" si="7"/>
        <v>0</v>
      </c>
      <c r="T58" s="7">
        <f t="shared" si="7"/>
        <v>0</v>
      </c>
      <c r="U58" s="7">
        <f t="shared" si="7"/>
        <v>0</v>
      </c>
      <c r="V58" s="7">
        <f t="shared" si="7"/>
        <v>0</v>
      </c>
      <c r="W58" s="7">
        <f t="shared" si="7"/>
        <v>0</v>
      </c>
      <c r="X58" s="7">
        <f t="shared" si="7"/>
        <v>0</v>
      </c>
      <c r="Y58" s="7">
        <f t="shared" si="7"/>
        <v>0</v>
      </c>
      <c r="Z58" s="7">
        <f t="shared" si="7"/>
        <v>0</v>
      </c>
      <c r="AA58" s="7">
        <f t="shared" si="7"/>
        <v>0</v>
      </c>
      <c r="AB58" s="7">
        <f t="shared" si="7"/>
        <v>0</v>
      </c>
      <c r="AC58" s="7"/>
      <c r="AD58" s="7"/>
    </row>
    <row r="59" spans="1:30" x14ac:dyDescent="0.25">
      <c r="A59" t="s">
        <v>20</v>
      </c>
      <c r="B59" t="s">
        <v>8</v>
      </c>
      <c r="C59" s="7">
        <f>-C55-C56-C57+C58</f>
        <v>-6000000</v>
      </c>
      <c r="D59" s="7">
        <f t="shared" ref="D59:AB59" si="8">-D55-D56-D57+D58</f>
        <v>150000</v>
      </c>
      <c r="E59" s="7">
        <f t="shared" si="8"/>
        <v>150000</v>
      </c>
      <c r="F59" s="7">
        <f t="shared" si="8"/>
        <v>150000</v>
      </c>
      <c r="G59" s="7">
        <f t="shared" si="8"/>
        <v>150000</v>
      </c>
      <c r="H59" s="7">
        <f t="shared" si="8"/>
        <v>150000</v>
      </c>
      <c r="I59" s="7">
        <f t="shared" si="8"/>
        <v>150000</v>
      </c>
      <c r="J59" s="7">
        <f t="shared" si="8"/>
        <v>150000</v>
      </c>
      <c r="K59" s="7">
        <f t="shared" si="8"/>
        <v>150000</v>
      </c>
      <c r="L59" s="7">
        <f t="shared" si="8"/>
        <v>150000</v>
      </c>
      <c r="M59" s="7">
        <f t="shared" si="8"/>
        <v>150000</v>
      </c>
      <c r="N59" s="7">
        <f t="shared" si="8"/>
        <v>150000</v>
      </c>
      <c r="O59" s="7">
        <f t="shared" si="8"/>
        <v>150000</v>
      </c>
      <c r="P59" s="7">
        <f t="shared" si="8"/>
        <v>150000</v>
      </c>
      <c r="Q59" s="7">
        <f t="shared" si="8"/>
        <v>150000</v>
      </c>
      <c r="R59" s="7">
        <f t="shared" si="8"/>
        <v>150000</v>
      </c>
      <c r="S59" s="7">
        <f t="shared" si="8"/>
        <v>150000</v>
      </c>
      <c r="T59" s="7">
        <f t="shared" si="8"/>
        <v>150000</v>
      </c>
      <c r="U59" s="7">
        <f t="shared" si="8"/>
        <v>150000</v>
      </c>
      <c r="V59" s="7">
        <f t="shared" si="8"/>
        <v>150000</v>
      </c>
      <c r="W59" s="7">
        <f t="shared" si="8"/>
        <v>150000</v>
      </c>
      <c r="X59" s="7">
        <f t="shared" si="8"/>
        <v>150000</v>
      </c>
      <c r="Y59" s="7">
        <f t="shared" si="8"/>
        <v>150000</v>
      </c>
      <c r="Z59" s="7">
        <f t="shared" si="8"/>
        <v>150000</v>
      </c>
      <c r="AA59" s="7">
        <f t="shared" si="8"/>
        <v>150000</v>
      </c>
      <c r="AB59" s="7">
        <f t="shared" si="8"/>
        <v>150000</v>
      </c>
      <c r="AC59" s="7"/>
      <c r="AD59" s="7"/>
    </row>
    <row r="61" spans="1:30" x14ac:dyDescent="0.25">
      <c r="A61" t="s">
        <v>17</v>
      </c>
      <c r="B61" s="8">
        <v>0.04</v>
      </c>
    </row>
    <row r="62" spans="1:30" x14ac:dyDescent="0.25">
      <c r="A62" t="s">
        <v>12</v>
      </c>
      <c r="B62" t="s">
        <v>18</v>
      </c>
      <c r="C62" s="7">
        <f>C55+NPV($B$61,D55:AB55)</f>
        <v>6000000</v>
      </c>
    </row>
    <row r="63" spans="1:30" x14ac:dyDescent="0.25">
      <c r="A63" t="s">
        <v>13</v>
      </c>
      <c r="B63" t="s">
        <v>18</v>
      </c>
      <c r="C63" s="7">
        <f>C56+NPV($B$61,D56:AB56)</f>
        <v>1562207.9943650886</v>
      </c>
    </row>
    <row r="64" spans="1:30" x14ac:dyDescent="0.25">
      <c r="A64" t="s">
        <v>30</v>
      </c>
      <c r="B64" t="s">
        <v>18</v>
      </c>
      <c r="C64" s="7">
        <f>C57+NPV($B$61,D57:AB57)</f>
        <v>-3905519.9859127216</v>
      </c>
    </row>
    <row r="65" spans="1:28" x14ac:dyDescent="0.25">
      <c r="A65" t="s">
        <v>31</v>
      </c>
      <c r="B65" t="s">
        <v>18</v>
      </c>
      <c r="C65" s="7">
        <f>C58+NPV($B$61,D58:AB58)</f>
        <v>0</v>
      </c>
    </row>
    <row r="66" spans="1:28" x14ac:dyDescent="0.25">
      <c r="A66" t="s">
        <v>19</v>
      </c>
      <c r="B66" t="s">
        <v>18</v>
      </c>
      <c r="C66" s="7">
        <f>C59+NPV($B$61,D59:AD59)</f>
        <v>-3656688.008452367</v>
      </c>
    </row>
    <row r="67" spans="1:28" x14ac:dyDescent="0.25">
      <c r="A67" t="s">
        <v>21</v>
      </c>
      <c r="C67" s="9">
        <f>IRR(C59:AD59)</f>
        <v>-3.330568701881198E-2</v>
      </c>
    </row>
    <row r="70" spans="1:28" x14ac:dyDescent="0.25">
      <c r="A70" s="10" t="s">
        <v>38</v>
      </c>
      <c r="C70">
        <v>2023</v>
      </c>
      <c r="D70">
        <f>C70+1</f>
        <v>2024</v>
      </c>
      <c r="E70">
        <f t="shared" ref="E70:AB70" si="9">D70+1</f>
        <v>2025</v>
      </c>
      <c r="F70">
        <f t="shared" si="9"/>
        <v>2026</v>
      </c>
      <c r="G70">
        <f t="shared" si="9"/>
        <v>2027</v>
      </c>
      <c r="H70">
        <f t="shared" si="9"/>
        <v>2028</v>
      </c>
      <c r="I70">
        <f t="shared" si="9"/>
        <v>2029</v>
      </c>
      <c r="J70">
        <f t="shared" si="9"/>
        <v>2030</v>
      </c>
      <c r="K70">
        <f t="shared" si="9"/>
        <v>2031</v>
      </c>
      <c r="L70">
        <f t="shared" si="9"/>
        <v>2032</v>
      </c>
      <c r="M70">
        <f t="shared" si="9"/>
        <v>2033</v>
      </c>
      <c r="N70">
        <f t="shared" si="9"/>
        <v>2034</v>
      </c>
      <c r="O70">
        <f t="shared" si="9"/>
        <v>2035</v>
      </c>
      <c r="P70">
        <f t="shared" si="9"/>
        <v>2036</v>
      </c>
      <c r="Q70">
        <f t="shared" si="9"/>
        <v>2037</v>
      </c>
      <c r="R70">
        <f t="shared" si="9"/>
        <v>2038</v>
      </c>
      <c r="S70">
        <f t="shared" si="9"/>
        <v>2039</v>
      </c>
      <c r="T70">
        <f t="shared" si="9"/>
        <v>2040</v>
      </c>
      <c r="U70">
        <f t="shared" si="9"/>
        <v>2041</v>
      </c>
      <c r="V70">
        <f t="shared" si="9"/>
        <v>2042</v>
      </c>
      <c r="W70">
        <f t="shared" si="9"/>
        <v>2043</v>
      </c>
      <c r="X70">
        <f t="shared" si="9"/>
        <v>2044</v>
      </c>
      <c r="Y70">
        <f t="shared" si="9"/>
        <v>2045</v>
      </c>
      <c r="Z70">
        <f t="shared" si="9"/>
        <v>2046</v>
      </c>
      <c r="AA70">
        <f t="shared" si="9"/>
        <v>2047</v>
      </c>
      <c r="AB70">
        <f t="shared" si="9"/>
        <v>2048</v>
      </c>
    </row>
    <row r="71" spans="1:28" x14ac:dyDescent="0.25">
      <c r="A71" t="s">
        <v>40</v>
      </c>
      <c r="B71" t="s">
        <v>39</v>
      </c>
      <c r="C71" s="12">
        <v>0.93</v>
      </c>
      <c r="D71" s="12">
        <v>0.84979621461587795</v>
      </c>
      <c r="E71" s="12">
        <v>0.79640365166631255</v>
      </c>
      <c r="F71" s="12">
        <v>0.73679920996674708</v>
      </c>
      <c r="G71" s="12">
        <v>0.6771947682671815</v>
      </c>
      <c r="H71" s="12">
        <v>0.61759032656761614</v>
      </c>
      <c r="I71" s="12">
        <v>0.56206702597460823</v>
      </c>
      <c r="J71" s="12">
        <v>0.50246258427504287</v>
      </c>
      <c r="K71" s="12">
        <v>0.50246258427504287</v>
      </c>
      <c r="L71" s="12">
        <v>0.50246258427504287</v>
      </c>
      <c r="M71" s="12">
        <v>0.50246258427504287</v>
      </c>
      <c r="N71" s="12">
        <v>0.50246258427504287</v>
      </c>
      <c r="O71" s="12">
        <v>0.50246258427504287</v>
      </c>
      <c r="P71" s="12">
        <v>0.50246258427504287</v>
      </c>
      <c r="Q71" s="12">
        <v>0.50246258427504287</v>
      </c>
      <c r="R71" s="12">
        <v>0.50246258427504287</v>
      </c>
      <c r="S71" s="12">
        <v>0.50246258427504287</v>
      </c>
      <c r="T71" s="12">
        <v>0.50246258427504287</v>
      </c>
      <c r="U71" s="12">
        <v>0.50246258427504287</v>
      </c>
      <c r="V71" s="12">
        <v>0.50246258427504287</v>
      </c>
      <c r="W71" s="12">
        <v>0.50246258427504287</v>
      </c>
      <c r="X71" s="12">
        <v>0.50246258427504287</v>
      </c>
      <c r="Y71" s="12">
        <v>0.50246258427504287</v>
      </c>
      <c r="Z71" s="12">
        <v>0.50246258427504287</v>
      </c>
      <c r="AA71" s="12">
        <v>0.50246258427504287</v>
      </c>
      <c r="AB71" s="12">
        <v>0.50246258427504287</v>
      </c>
    </row>
    <row r="72" spans="1:28" x14ac:dyDescent="0.25">
      <c r="A72" t="s">
        <v>41</v>
      </c>
      <c r="B72" t="s">
        <v>39</v>
      </c>
      <c r="C72" s="12">
        <v>0.40092673788945349</v>
      </c>
      <c r="D72" s="12">
        <v>0.35762665019739237</v>
      </c>
      <c r="E72" s="12">
        <v>0.32782442934760975</v>
      </c>
      <c r="F72" s="12">
        <v>0.29802220849782696</v>
      </c>
      <c r="G72" s="12">
        <v>0.26821998764804428</v>
      </c>
      <c r="H72" s="12">
        <v>0.23841776679826157</v>
      </c>
      <c r="I72" s="12">
        <v>0.20861554594847886</v>
      </c>
      <c r="J72" s="12">
        <v>0.17881332509869619</v>
      </c>
      <c r="K72" s="12">
        <v>0.17881332509869619</v>
      </c>
      <c r="L72" s="12">
        <v>0.17881332509869619</v>
      </c>
      <c r="M72" s="12">
        <v>0.17881332509869619</v>
      </c>
      <c r="N72" s="12">
        <v>0.17881332509869619</v>
      </c>
      <c r="O72" s="12">
        <v>0.17881332509869619</v>
      </c>
      <c r="P72" s="12">
        <v>0.17881332509869619</v>
      </c>
      <c r="Q72" s="12">
        <v>0.17881332509869619</v>
      </c>
      <c r="R72" s="12">
        <v>0.17881332509869619</v>
      </c>
      <c r="S72" s="12">
        <v>0.17881332509869619</v>
      </c>
      <c r="T72" s="12">
        <v>0.17881332509869619</v>
      </c>
      <c r="U72" s="12">
        <v>0.17881332509869619</v>
      </c>
      <c r="V72" s="12">
        <v>0.17881332509869619</v>
      </c>
      <c r="W72" s="12">
        <v>0.17881332509869619</v>
      </c>
      <c r="X72" s="12">
        <v>0.17881332509869619</v>
      </c>
      <c r="Y72" s="12">
        <v>0.17881332509869619</v>
      </c>
      <c r="Z72" s="12">
        <v>0.17881332509869619</v>
      </c>
      <c r="AA72" s="12">
        <v>0.17881332509869619</v>
      </c>
      <c r="AB72" s="12">
        <v>0.17881332509869619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instructiuni de completare</vt:lpstr>
      <vt:lpstr>calcul</vt:lpstr>
    </vt:vector>
  </TitlesOfParts>
  <Company>European Investment Bank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GRESSIER Alexis</dc:creator>
  <cp:lastModifiedBy>Aura Dragomir</cp:lastModifiedBy>
  <dcterms:created xsi:type="dcterms:W3CDTF">2020-06-05T06:59:42Z</dcterms:created>
  <dcterms:modified xsi:type="dcterms:W3CDTF">2022-10-13T17:36:35Z</dcterms:modified>
</cp:coreProperties>
</file>